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tabRatio="756" activeTab="0"/>
  </bookViews>
  <sheets>
    <sheet name="全章統合" sheetId="1" r:id="rId1"/>
    <sheet name="チェック項目一覧" sheetId="2" r:id="rId2"/>
  </sheets>
  <definedNames>
    <definedName name="_xlnm.Print_Area" localSheetId="1">'チェック項目一覧'!$A$2:$F$43</definedName>
    <definedName name="_xlnm.Print_Area" localSheetId="0">'全章統合'!$A$1:$F$110</definedName>
  </definedNames>
  <calcPr fullCalcOnLoad="1"/>
</workbook>
</file>

<file path=xl/sharedStrings.xml><?xml version="1.0" encoding="utf-8"?>
<sst xmlns="http://schemas.openxmlformats.org/spreadsheetml/2006/main" count="316" uniqueCount="168">
  <si>
    <t>チェック欄</t>
  </si>
  <si>
    <t>チェック内容</t>
  </si>
  <si>
    <t>項目</t>
  </si>
  <si>
    <t>7-2</t>
  </si>
  <si>
    <t>7-3</t>
  </si>
  <si>
    <t>7-4</t>
  </si>
  <si>
    <t>No</t>
  </si>
  <si>
    <t>8-2</t>
  </si>
  <si>
    <t>５　添付ファイル</t>
  </si>
  <si>
    <t>６　迷惑メール</t>
  </si>
  <si>
    <t>７　情報漏えい対策</t>
  </si>
  <si>
    <t>８　ソーシャルエンジニアリング</t>
  </si>
  <si>
    <t>９　ウイルス対策</t>
  </si>
  <si>
    <t>１１　最近の情報セキュリティ対策</t>
  </si>
  <si>
    <t>１２　企業の社会的責任</t>
  </si>
  <si>
    <t>１４　定期点検</t>
  </si>
  <si>
    <t>情報漏えいなどの事件・事故が発生した際の対応手順が定まっていない</t>
  </si>
  <si>
    <t>情報セキュリティ対策の点検や見直しを行っていない</t>
  </si>
  <si>
    <t>点検と見直し</t>
  </si>
  <si>
    <t>14-1</t>
  </si>
  <si>
    <t>14-2</t>
  </si>
  <si>
    <t>１３　社内規程</t>
  </si>
  <si>
    <t>情報セキュリティポリシー</t>
  </si>
  <si>
    <t>13-1</t>
  </si>
  <si>
    <t>13-2</t>
  </si>
  <si>
    <t>13-3</t>
  </si>
  <si>
    <t>13-4</t>
  </si>
  <si>
    <t>ウィルス対策(スパイウェア・ボット対策含む)</t>
  </si>
  <si>
    <t>10-2</t>
  </si>
  <si>
    <t>11-2</t>
  </si>
  <si>
    <t>11-4</t>
  </si>
  <si>
    <t>USBメモリに対して、定期的なウイルスチェックを行っていない</t>
  </si>
  <si>
    <t>11-6</t>
  </si>
  <si>
    <t>12-1</t>
  </si>
  <si>
    <t>11-1</t>
  </si>
  <si>
    <t>11-3</t>
  </si>
  <si>
    <t>11-5</t>
  </si>
  <si>
    <t>11-7</t>
  </si>
  <si>
    <t>10-1</t>
  </si>
  <si>
    <t>9-2</t>
  </si>
  <si>
    <t>9-3</t>
  </si>
  <si>
    <t>パスワードをメモして、パソコンなどに張り付けている</t>
  </si>
  <si>
    <t>アクセス権が適切に設定されておらず、権限のないファイルを参照できる</t>
  </si>
  <si>
    <t>7-1</t>
  </si>
  <si>
    <t>7-5</t>
  </si>
  <si>
    <t>7-6</t>
  </si>
  <si>
    <t>7-7</t>
  </si>
  <si>
    <t>7-8</t>
  </si>
  <si>
    <t>7-9</t>
  </si>
  <si>
    <t>のぞき見</t>
  </si>
  <si>
    <t>8-1</t>
  </si>
  <si>
    <t>8-3</t>
  </si>
  <si>
    <t>8-4</t>
  </si>
  <si>
    <t>8-5</t>
  </si>
  <si>
    <t>受信したメールのプレビュー表示を行っている</t>
  </si>
  <si>
    <t>3-1</t>
  </si>
  <si>
    <t>3-2</t>
  </si>
  <si>
    <t>4-1</t>
  </si>
  <si>
    <t>5-1</t>
  </si>
  <si>
    <t>5-2</t>
  </si>
  <si>
    <t>6-1</t>
  </si>
  <si>
    <t>宛先の適切な指定方法</t>
  </si>
  <si>
    <t>５　添付ファイル</t>
  </si>
  <si>
    <t>６　迷惑メール</t>
  </si>
  <si>
    <t>７　情報漏えい対策</t>
  </si>
  <si>
    <t>１１　最近の情報セキュリティ対策</t>
  </si>
  <si>
    <t>１２　企業の社会的責任</t>
  </si>
  <si>
    <t>１３　社内規程</t>
  </si>
  <si>
    <t>１４　定期点検</t>
  </si>
  <si>
    <t>大項目</t>
  </si>
  <si>
    <t>中項目</t>
  </si>
  <si>
    <t>小項目</t>
  </si>
  <si>
    <t>チェック区分</t>
  </si>
  <si>
    <t>判定結果</t>
  </si>
  <si>
    <t>9-1</t>
  </si>
  <si>
    <t>パスワードを定期的に変更していない</t>
  </si>
  <si>
    <t>3-1</t>
  </si>
  <si>
    <t>4-1</t>
  </si>
  <si>
    <t>９　ウイルス対策</t>
  </si>
  <si>
    <t>9-1</t>
  </si>
  <si>
    <t>情報セキュリティ対策を具体的にまとめた社内ルールが作成されていない</t>
  </si>
  <si>
    <t>社員に情報セキュリティ教育が行われていない</t>
  </si>
  <si>
    <t>HTMLメールが利用できるようになっている</t>
  </si>
  <si>
    <t>3-2</t>
  </si>
  <si>
    <t>大容量のファイルを添付してメールを送信することがある</t>
  </si>
  <si>
    <t>8-1</t>
  </si>
  <si>
    <t>無線LANのセキュリティ対策を行っていない</t>
  </si>
  <si>
    <t>7-10</t>
  </si>
  <si>
    <t>CDやUSBメモリなどの記録媒体を破砕せずに廃棄している</t>
  </si>
  <si>
    <t>オフィスへの入室・退室の記録を残していない</t>
  </si>
  <si>
    <t>情報セキュリティ対策セルフチェックリスト</t>
  </si>
  <si>
    <t>受信したメールのプレビュー表示をしている</t>
  </si>
  <si>
    <t>第２章　メール編</t>
  </si>
  <si>
    <t>第３章　オフィス編</t>
  </si>
  <si>
    <t>第４章　パソコン編</t>
  </si>
  <si>
    <t>第５章　組織編</t>
  </si>
  <si>
    <t>メール編</t>
  </si>
  <si>
    <t>オフィス編</t>
  </si>
  <si>
    <t>パソコン編</t>
  </si>
  <si>
    <t>組織編</t>
  </si>
  <si>
    <t>３　メールの設定</t>
  </si>
  <si>
    <t>メールソフトの設定</t>
  </si>
  <si>
    <t>TO、CC、BCCの意味がわからない</t>
  </si>
  <si>
    <t>宛先の指定</t>
  </si>
  <si>
    <t>添付ファイルの送信</t>
  </si>
  <si>
    <t>４　メールの宛先</t>
  </si>
  <si>
    <t>迷惑メール</t>
  </si>
  <si>
    <t>社内の情報が、その重要度に合わせて分類されていない</t>
  </si>
  <si>
    <t>データのバックアップ</t>
  </si>
  <si>
    <t>モバイルパソコン</t>
  </si>
  <si>
    <t>ユーザIDとパスワード</t>
  </si>
  <si>
    <t>WWWサーバに不正アクセス対策をしていない</t>
  </si>
  <si>
    <t>ファイルサーバ</t>
  </si>
  <si>
    <t>WWWサーバ</t>
  </si>
  <si>
    <t>パソコンや記録媒体(紙含む)</t>
  </si>
  <si>
    <t>机の上や身の回り</t>
  </si>
  <si>
    <t>社内情報</t>
  </si>
  <si>
    <t>重要な情報が印刷された用紙かどうかを確認せずに、ミスコピー用紙や過去の資料などを裏紙として利用している</t>
  </si>
  <si>
    <t>定期的にデータやシステムのバックアップを行っていない</t>
  </si>
  <si>
    <t>社外に持ち出すモバイルパソコンに、重要な情報を大量に保存している</t>
  </si>
  <si>
    <t>アクセス権が適切に設定されておらず、権限のないファイルを参照できる</t>
  </si>
  <si>
    <t>入退室</t>
  </si>
  <si>
    <t>電話によるなりすまし</t>
  </si>
  <si>
    <t>盗み見</t>
  </si>
  <si>
    <t>重要な情報の記載された書類が、ゴミ箱に捨てられていることがある</t>
  </si>
  <si>
    <t>トラッシング（ゴミ箱あさり）</t>
  </si>
  <si>
    <t>重要な情報を印刷した書類が、机の上に置きっぱなしになっていることがある</t>
  </si>
  <si>
    <t>フィッシング詐欺</t>
  </si>
  <si>
    <t>ワンクリック不正請求</t>
  </si>
  <si>
    <t>USBメモリ感染型ウイルス</t>
  </si>
  <si>
    <t>ファイル共有ソフト</t>
  </si>
  <si>
    <t>無線LAN</t>
  </si>
  <si>
    <t>ウイルス対策
(スパイウェア・ボット対策含む)</t>
  </si>
  <si>
    <t>番号</t>
  </si>
  <si>
    <t>事件・事故</t>
  </si>
  <si>
    <t>関連法規</t>
  </si>
  <si>
    <t>社員への教育</t>
  </si>
  <si>
    <t>電話でIDやパスワードなどの問い合わせを受けた時、十分な本人確認を行っていない</t>
  </si>
  <si>
    <t>ウイルス対策ソフトを使用していない</t>
  </si>
  <si>
    <t>FAX、プリンタに資料や印刷物が放置されていることがある</t>
  </si>
  <si>
    <t>職場のパソコンや自宅のパソコンにファイル交換ソフトをインストールしている</t>
  </si>
  <si>
    <t>許可なく、職場のパソコンにソフトウェアを導入している</t>
  </si>
  <si>
    <t>許可なく、業務データを持ち帰っている</t>
  </si>
  <si>
    <t>不特定多数の人が使用するパソコンに、私物のUSBメモリを接続することがある</t>
  </si>
  <si>
    <r>
      <t>定期的にMicrosoft Update</t>
    </r>
    <r>
      <rPr>
        <sz val="8"/>
        <rFont val="ＭＳ Ｐゴシック"/>
        <family val="3"/>
      </rPr>
      <t>※</t>
    </r>
    <r>
      <rPr>
        <sz val="9"/>
        <rFont val="ＭＳ Ｐゴシック"/>
        <family val="3"/>
      </rPr>
      <t>を実施していない</t>
    </r>
  </si>
  <si>
    <t>ウイルス対策ソフトのリアルタイム検索機能を有効にしていない</t>
  </si>
  <si>
    <t>外部へ業務委託をする際に、委託先の情報セキュリティ対策の実施状況を確認していない</t>
  </si>
  <si>
    <t>委託業務</t>
  </si>
  <si>
    <t>重要情報を添付ファイルで送る時に、パスワード設定や暗号化をしていない</t>
  </si>
  <si>
    <t>パソコンのディスプレイに重要な情報を表示させたまま離席することがある</t>
  </si>
  <si>
    <t>大量の迷惑メールを受信し、重要なメールを見逃すことがある</t>
  </si>
  <si>
    <t>ITや情報セキュリティに関する、順守すべき法令などが洗い出されていない</t>
  </si>
  <si>
    <t>委託先と契約する際の契約書に、情報セキュリティ管理関連の内容が盛り込まれていない</t>
  </si>
  <si>
    <t>ウイルス対策ソフトのパターンファイルを更新していない</t>
  </si>
  <si>
    <t>業務に関係ないホームページにアクセスし、好奇心や興味本位でボタンやバナーをクリックしたことがある</t>
  </si>
  <si>
    <t>１０　インターネットの利用</t>
  </si>
  <si>
    <t>第２章　メール編</t>
  </si>
  <si>
    <t>第３章　オフィス編</t>
  </si>
  <si>
    <t>第４章　パソコン編</t>
  </si>
  <si>
    <t>第５章　組織編</t>
  </si>
  <si>
    <t>３　メールの設定</t>
  </si>
  <si>
    <t>４　メールの宛先</t>
  </si>
  <si>
    <t>メールソフトの設定</t>
  </si>
  <si>
    <t>TO、CC、BCCの意味がわからない</t>
  </si>
  <si>
    <t>WWWサーバ</t>
  </si>
  <si>
    <t>１０　インターネットの利用</t>
  </si>
  <si>
    <t>　</t>
  </si>
  <si>
    <t>甘い誘いのメールや、急を要するメールの内容をよく確認せずに、メール中のリンクを気軽にクリックしたことがある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</si>
</sst>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0.0000000000"/>
    <numFmt numFmtId="187" formatCode="0.00000000000"/>
    <numFmt numFmtId="188" formatCode="0.000000000000"/>
    <numFmt numFmtId="189" formatCode="0.00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0_);[Red]\(0\)"/>
  </numFmts>
  <fonts count="1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ｺﾞｼｯｸE"/>
      <family val="3"/>
    </font>
    <font>
      <sz val="18"/>
      <name val="HG創英角ｺﾞｼｯｸUB"/>
      <family val="3"/>
    </font>
    <font>
      <sz val="12"/>
      <name val="HGPｺﾞｼｯｸE"/>
      <family val="3"/>
    </font>
    <font>
      <sz val="9"/>
      <name val="ＭＳ Ｐゴシック"/>
      <family val="3"/>
    </font>
    <font>
      <b/>
      <sz val="9"/>
      <name val="ＭＳ Ｐゴシック"/>
      <family val="3"/>
    </font>
    <font>
      <sz val="12"/>
      <color indexed="9"/>
      <name val="HGPｺﾞｼｯｸE"/>
      <family val="3"/>
    </font>
    <font>
      <b/>
      <sz val="11"/>
      <name val="ＭＳ Ｐゴシック"/>
      <family val="3"/>
    </font>
    <font>
      <b/>
      <sz val="18"/>
      <name val="HGP創英角ﾎﾟｯﾌﾟ体"/>
      <family val="3"/>
    </font>
    <font>
      <sz val="11"/>
      <color indexed="9"/>
      <name val="ＭＳ Ｐゴシック"/>
      <family val="3"/>
    </font>
    <font>
      <sz val="8"/>
      <name val="HG創英角ｺﾞｼｯｸUB"/>
      <family val="3"/>
    </font>
    <font>
      <sz val="14"/>
      <color indexed="56"/>
      <name val="HGS創英角ｺﾞｼｯｸUB"/>
      <family val="3"/>
    </font>
    <font>
      <sz val="9"/>
      <color indexed="8"/>
      <name val="ＭＳ Ｐゴシック"/>
      <family val="3"/>
    </font>
    <font>
      <sz val="12"/>
      <color indexed="9"/>
      <name val="HGｺﾞｼｯｸE"/>
      <family val="3"/>
    </font>
    <font>
      <sz val="11"/>
      <color indexed="55"/>
      <name val="ＭＳ Ｐゴシック"/>
      <family val="3"/>
    </font>
    <font>
      <sz val="8"/>
      <name val="ＭＳ Ｐゴシック"/>
      <family val="3"/>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6"/>
        <bgColor indexed="64"/>
      </patternFill>
    </fill>
  </fills>
  <borders count="11">
    <border>
      <left/>
      <right/>
      <top/>
      <bottom/>
      <diagonal/>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86">
    <xf numFmtId="0" fontId="0" fillId="0" borderId="0" xfId="0" applyAlignment="1">
      <alignment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0" borderId="0" xfId="0" applyFont="1" applyFill="1" applyBorder="1" applyAlignment="1">
      <alignment vertical="center"/>
    </xf>
    <xf numFmtId="0" fontId="0" fillId="2" borderId="0" xfId="0" applyFont="1" applyFill="1" applyAlignment="1">
      <alignment vertical="center" wrapText="1"/>
    </xf>
    <xf numFmtId="0" fontId="0" fillId="0" borderId="1" xfId="0" applyFont="1" applyFill="1" applyBorder="1" applyAlignment="1">
      <alignment vertical="center"/>
    </xf>
    <xf numFmtId="0" fontId="6" fillId="2" borderId="0" xfId="0" applyFont="1" applyFill="1" applyAlignment="1">
      <alignment vertical="center"/>
    </xf>
    <xf numFmtId="0" fontId="7" fillId="2" borderId="2" xfId="21" applyFont="1" applyFill="1" applyBorder="1" applyAlignment="1">
      <alignment horizontal="left" vertical="center" wrapText="1"/>
      <protection/>
    </xf>
    <xf numFmtId="0" fontId="7" fillId="0" borderId="2" xfId="21" applyFont="1" applyFill="1" applyBorder="1" applyAlignment="1">
      <alignment horizontal="left" vertical="center" wrapText="1"/>
      <protection/>
    </xf>
    <xf numFmtId="49" fontId="7" fillId="3" borderId="2" xfId="21" applyNumberFormat="1" applyFont="1" applyFill="1" applyBorder="1" applyAlignment="1">
      <alignment horizontal="center" vertical="center" wrapText="1"/>
      <protection/>
    </xf>
    <xf numFmtId="0" fontId="7" fillId="2" borderId="2" xfId="21" applyFont="1" applyFill="1" applyBorder="1" applyAlignment="1">
      <alignment horizontal="center" vertical="center"/>
      <protection/>
    </xf>
    <xf numFmtId="0" fontId="7" fillId="0" borderId="2" xfId="21" applyFont="1" applyFill="1" applyBorder="1" applyAlignment="1">
      <alignment horizontal="left" vertical="center"/>
      <protection/>
    </xf>
    <xf numFmtId="0" fontId="8" fillId="4" borderId="2" xfId="0" applyFont="1" applyFill="1" applyBorder="1" applyAlignment="1">
      <alignment horizontal="center" vertical="center"/>
    </xf>
    <xf numFmtId="0" fontId="8" fillId="4" borderId="3" xfId="21" applyFont="1" applyFill="1" applyBorder="1" applyAlignment="1">
      <alignment horizontal="center" vertical="center" wrapText="1"/>
      <protection/>
    </xf>
    <xf numFmtId="0" fontId="8" fillId="4" borderId="4" xfId="21" applyFont="1" applyFill="1" applyBorder="1" applyAlignment="1">
      <alignment horizontal="center" vertical="center"/>
      <protection/>
    </xf>
    <xf numFmtId="0" fontId="8" fillId="4" borderId="2" xfId="21" applyFont="1" applyFill="1" applyBorder="1" applyAlignment="1">
      <alignment horizontal="center" vertical="center"/>
      <protection/>
    </xf>
    <xf numFmtId="0" fontId="0" fillId="2" borderId="0" xfId="0" applyFont="1" applyFill="1" applyBorder="1" applyAlignment="1">
      <alignment vertical="center"/>
    </xf>
    <xf numFmtId="0" fontId="7" fillId="2" borderId="2" xfId="21" applyFont="1" applyFill="1" applyBorder="1" applyAlignment="1">
      <alignment horizontal="left" vertical="center"/>
      <protection/>
    </xf>
    <xf numFmtId="0" fontId="7"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7" fillId="2" borderId="6" xfId="21" applyFont="1" applyFill="1" applyBorder="1" applyAlignment="1">
      <alignment vertical="center"/>
      <protection/>
    </xf>
    <xf numFmtId="0" fontId="7" fillId="0" borderId="2" xfId="0" applyFont="1" applyFill="1" applyBorder="1" applyAlignment="1">
      <alignment vertical="center" wrapText="1"/>
    </xf>
    <xf numFmtId="0" fontId="7" fillId="0" borderId="2" xfId="0" applyFont="1" applyBorder="1" applyAlignment="1">
      <alignment vertical="center" wrapText="1"/>
    </xf>
    <xf numFmtId="0" fontId="7" fillId="2" borderId="4" xfId="21" applyFont="1" applyFill="1" applyBorder="1" applyAlignment="1">
      <alignment horizontal="left" vertical="center" wrapText="1"/>
      <protection/>
    </xf>
    <xf numFmtId="0" fontId="7" fillId="2" borderId="2" xfId="21" applyFont="1" applyFill="1" applyBorder="1" applyAlignment="1">
      <alignment vertical="center"/>
      <protection/>
    </xf>
    <xf numFmtId="0" fontId="7" fillId="2" borderId="2" xfId="21" applyFont="1" applyFill="1" applyBorder="1" applyAlignment="1">
      <alignment vertical="center" wrapText="1"/>
      <protection/>
    </xf>
    <xf numFmtId="0" fontId="7" fillId="0" borderId="2" xfId="21" applyFont="1" applyFill="1" applyBorder="1" applyAlignment="1">
      <alignment vertical="center" wrapText="1"/>
      <protection/>
    </xf>
    <xf numFmtId="0" fontId="7" fillId="0" borderId="4" xfId="21" applyFont="1" applyFill="1" applyBorder="1" applyAlignment="1">
      <alignment horizontal="left" vertical="center" wrapText="1"/>
      <protection/>
    </xf>
    <xf numFmtId="0" fontId="7" fillId="0" borderId="6" xfId="21" applyFont="1" applyFill="1" applyBorder="1" applyAlignment="1">
      <alignment horizontal="left" vertical="center" wrapText="1"/>
      <protection/>
    </xf>
    <xf numFmtId="0" fontId="8" fillId="4" borderId="2" xfId="21" applyFont="1" applyFill="1" applyBorder="1" applyAlignment="1">
      <alignment horizontal="center" vertical="center" wrapText="1"/>
      <protection/>
    </xf>
    <xf numFmtId="0" fontId="7" fillId="0" borderId="2" xfId="21" applyFont="1" applyFill="1" applyBorder="1" applyAlignment="1">
      <alignment vertical="center"/>
      <protection/>
    </xf>
    <xf numFmtId="0" fontId="0" fillId="0" borderId="0" xfId="0" applyAlignment="1">
      <alignment vertical="center" wrapText="1"/>
    </xf>
    <xf numFmtId="0" fontId="7" fillId="0" borderId="0" xfId="0" applyFont="1" applyAlignment="1">
      <alignment vertical="center"/>
    </xf>
    <xf numFmtId="49" fontId="7" fillId="2" borderId="2" xfId="21" applyNumberFormat="1" applyFont="1" applyFill="1" applyBorder="1" applyAlignment="1">
      <alignment horizontal="center" vertical="center" wrapText="1"/>
      <protection/>
    </xf>
    <xf numFmtId="0" fontId="8" fillId="4" borderId="2" xfId="0" applyFont="1" applyFill="1" applyBorder="1" applyAlignment="1">
      <alignment horizontal="center" vertical="center" wrapText="1"/>
    </xf>
    <xf numFmtId="0" fontId="7" fillId="0" borderId="0" xfId="0" applyFont="1" applyAlignment="1">
      <alignment vertical="center" wrapText="1"/>
    </xf>
    <xf numFmtId="0" fontId="7" fillId="0" borderId="4" xfId="21" applyFont="1" applyFill="1" applyBorder="1" applyAlignment="1">
      <alignment vertical="center" wrapText="1"/>
      <protection/>
    </xf>
    <xf numFmtId="0" fontId="7" fillId="0" borderId="2" xfId="0" applyFont="1" applyBorder="1" applyAlignment="1">
      <alignment horizontal="left" vertical="center"/>
    </xf>
    <xf numFmtId="0" fontId="10" fillId="4" borderId="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0" xfId="0" applyFont="1" applyFill="1" applyBorder="1" applyAlignment="1" applyProtection="1">
      <alignment horizontal="center" vertical="center"/>
      <protection hidden="1"/>
    </xf>
    <xf numFmtId="0" fontId="0" fillId="2" borderId="7" xfId="0" applyFont="1" applyFill="1" applyBorder="1" applyAlignment="1">
      <alignment horizontal="center" vertical="center"/>
    </xf>
    <xf numFmtId="0" fontId="0" fillId="2" borderId="2" xfId="0" applyFont="1" applyFill="1" applyBorder="1" applyAlignment="1">
      <alignment vertical="center"/>
    </xf>
    <xf numFmtId="9" fontId="12" fillId="2" borderId="0" xfId="15" applyFont="1" applyFill="1" applyAlignment="1">
      <alignment vertical="center"/>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12" fillId="2" borderId="8" xfId="0" applyFont="1" applyFill="1" applyBorder="1" applyAlignment="1">
      <alignment vertical="center" wrapText="1"/>
    </xf>
    <xf numFmtId="0" fontId="8" fillId="2" borderId="0" xfId="21" applyFont="1" applyFill="1" applyBorder="1" applyAlignment="1">
      <alignment horizontal="center" vertical="center"/>
      <protection/>
    </xf>
    <xf numFmtId="0" fontId="7" fillId="0" borderId="0" xfId="0" applyFont="1" applyFill="1" applyBorder="1" applyAlignment="1">
      <alignment vertical="center" wrapText="1"/>
    </xf>
    <xf numFmtId="0" fontId="7" fillId="0" borderId="6" xfId="0" applyFont="1" applyBorder="1" applyAlignment="1">
      <alignment horizontal="left" vertical="center"/>
    </xf>
    <xf numFmtId="0" fontId="16" fillId="2" borderId="0" xfId="0" applyFont="1" applyFill="1" applyBorder="1" applyAlignment="1">
      <alignment horizontal="left" vertical="center" wrapText="1"/>
    </xf>
    <xf numFmtId="0" fontId="15" fillId="2" borderId="2" xfId="21" applyFont="1" applyFill="1" applyBorder="1" applyAlignment="1">
      <alignment horizontal="left" vertical="center" wrapText="1"/>
      <protection/>
    </xf>
    <xf numFmtId="0" fontId="12" fillId="2" borderId="0" xfId="0" applyFont="1" applyFill="1" applyAlignment="1">
      <alignment vertical="center"/>
    </xf>
    <xf numFmtId="0" fontId="17" fillId="2" borderId="0" xfId="0" applyFont="1" applyFill="1"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vertical="center" wrapText="1"/>
    </xf>
    <xf numFmtId="0" fontId="7" fillId="2" borderId="4" xfId="21" applyFont="1" applyFill="1" applyBorder="1" applyAlignment="1">
      <alignment horizontal="center" vertical="center" wrapText="1"/>
      <protection/>
    </xf>
    <xf numFmtId="0" fontId="7" fillId="2" borderId="6" xfId="21" applyFont="1" applyFill="1" applyBorder="1" applyAlignment="1">
      <alignment horizontal="center" vertical="center" wrapText="1"/>
      <protection/>
    </xf>
    <xf numFmtId="0" fontId="7" fillId="0" borderId="2" xfId="0" applyFont="1" applyBorder="1" applyAlignment="1">
      <alignment horizontal="left" vertical="center" wrapText="1"/>
    </xf>
    <xf numFmtId="0" fontId="9" fillId="5" borderId="9" xfId="21" applyFont="1" applyFill="1" applyBorder="1" applyAlignment="1">
      <alignment horizontal="left" vertical="center"/>
      <protection/>
    </xf>
    <xf numFmtId="0" fontId="9" fillId="5" borderId="7" xfId="21" applyFont="1" applyFill="1" applyBorder="1" applyAlignment="1">
      <alignment horizontal="left" vertical="center"/>
      <protection/>
    </xf>
    <xf numFmtId="0" fontId="9" fillId="5" borderId="10" xfId="21" applyFont="1" applyFill="1" applyBorder="1" applyAlignment="1">
      <alignment horizontal="left" vertical="center"/>
      <protection/>
    </xf>
    <xf numFmtId="0" fontId="5" fillId="2" borderId="0" xfId="0" applyFont="1" applyFill="1" applyAlignment="1">
      <alignment horizontal="center" vertical="center" wrapText="1"/>
    </xf>
    <xf numFmtId="0" fontId="7" fillId="2" borderId="4" xfId="21" applyFont="1" applyFill="1" applyBorder="1" applyAlignment="1">
      <alignment horizontal="left" vertical="center" wrapText="1"/>
      <protection/>
    </xf>
    <xf numFmtId="0" fontId="7" fillId="2" borderId="6" xfId="21" applyFont="1" applyFill="1" applyBorder="1" applyAlignment="1">
      <alignment horizontal="left" vertical="center" wrapText="1"/>
      <protection/>
    </xf>
    <xf numFmtId="0" fontId="9" fillId="5" borderId="2" xfId="21" applyFont="1" applyFill="1" applyBorder="1" applyAlignment="1">
      <alignment horizontal="left" vertical="center"/>
      <protection/>
    </xf>
    <xf numFmtId="0" fontId="7" fillId="0" borderId="4" xfId="21" applyFont="1" applyFill="1" applyBorder="1" applyAlignment="1">
      <alignment horizontal="left" vertical="center" wrapText="1"/>
      <protection/>
    </xf>
    <xf numFmtId="0" fontId="7" fillId="0" borderId="6" xfId="21" applyFont="1" applyFill="1" applyBorder="1" applyAlignment="1">
      <alignment horizontal="left" vertical="center" wrapText="1"/>
      <protection/>
    </xf>
    <xf numFmtId="0" fontId="7" fillId="2" borderId="4" xfId="21" applyFont="1" applyFill="1" applyBorder="1" applyAlignment="1">
      <alignment horizontal="left" vertical="center"/>
      <protection/>
    </xf>
    <xf numFmtId="0" fontId="7" fillId="2" borderId="6" xfId="21" applyFont="1" applyFill="1" applyBorder="1" applyAlignment="1">
      <alignment horizontal="left" vertical="center"/>
      <protection/>
    </xf>
    <xf numFmtId="0" fontId="7" fillId="2" borderId="2" xfId="21" applyFont="1" applyFill="1" applyBorder="1" applyAlignment="1">
      <alignment horizontal="left" vertical="center"/>
      <protection/>
    </xf>
    <xf numFmtId="0" fontId="7" fillId="0" borderId="3" xfId="21" applyFont="1" applyFill="1" applyBorder="1" applyAlignment="1">
      <alignment horizontal="left" vertical="center" wrapText="1"/>
      <protection/>
    </xf>
    <xf numFmtId="0" fontId="7" fillId="2" borderId="2" xfId="21" applyFont="1" applyFill="1" applyBorder="1" applyAlignment="1">
      <alignment horizontal="left" vertical="center" wrapText="1"/>
      <protection/>
    </xf>
    <xf numFmtId="0" fontId="7" fillId="2" borderId="3" xfId="21" applyFont="1" applyFill="1" applyBorder="1" applyAlignment="1">
      <alignment horizontal="left" vertical="center" wrapText="1"/>
      <protection/>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リスクチェックリストVer.2.2" xfId="21"/>
    <cellStyle name="Followed Hyperlink" xfId="22"/>
  </cellStyles>
  <dxfs count="3">
    <dxf>
      <font>
        <color rgb="FF0000FF"/>
      </font>
      <border/>
    </dxf>
    <dxf>
      <font>
        <color rgb="FFFFFF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0" i="0" u="none" baseline="0">
                <a:solidFill>
                  <a:srgbClr val="003366"/>
                </a:solidFill>
              </a:rPr>
              <a:t>判定結果</a:t>
            </a:r>
          </a:p>
        </c:rich>
      </c:tx>
      <c:layout/>
      <c:spPr>
        <a:noFill/>
        <a:ln>
          <a:noFill/>
        </a:ln>
      </c:spPr>
    </c:title>
    <c:plotArea>
      <c:layout>
        <c:manualLayout>
          <c:xMode val="edge"/>
          <c:yMode val="edge"/>
          <c:x val="0.31175"/>
          <c:y val="0.19975"/>
          <c:w val="0.37775"/>
          <c:h val="0.70725"/>
        </c:manualLayout>
      </c:layout>
      <c:radarChart>
        <c:radarStyle val="marker"/>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'全章統合'!$D$88:$D$91</c:f>
              <c:strCache/>
            </c:strRef>
          </c:cat>
          <c:val>
            <c:numRef>
              <c:f>'全章統合'!$F$88:$F$91</c:f>
              <c:numCache/>
            </c:numRef>
          </c:val>
        </c:ser>
        <c:axId val="42003694"/>
        <c:axId val="42488927"/>
      </c:radarChart>
      <c:catAx>
        <c:axId val="42003694"/>
        <c:scaling>
          <c:orientation val="minMax"/>
        </c:scaling>
        <c:axPos val="b"/>
        <c:majorGridlines/>
        <c:delete val="0"/>
        <c:numFmt formatCode="General" sourceLinked="1"/>
        <c:majorTickMark val="in"/>
        <c:minorTickMark val="none"/>
        <c:tickLblPos val="nextTo"/>
        <c:txPr>
          <a:bodyPr/>
          <a:lstStyle/>
          <a:p>
            <a:pPr>
              <a:defRPr lang="en-US" cap="none" sz="800" b="0" i="0" u="none" baseline="0">
                <a:solidFill>
                  <a:srgbClr val="003366"/>
                </a:solidFill>
              </a:defRPr>
            </a:pPr>
          </a:p>
        </c:txPr>
        <c:crossAx val="42488927"/>
        <c:crosses val="autoZero"/>
        <c:auto val="1"/>
        <c:lblOffset val="100"/>
        <c:noMultiLvlLbl val="0"/>
      </c:catAx>
      <c:valAx>
        <c:axId val="42488927"/>
        <c:scaling>
          <c:orientation val="minMax"/>
          <c:max val="1"/>
        </c:scaling>
        <c:axPos val="l"/>
        <c:majorGridlines>
          <c:spPr>
            <a:ln w="3175">
              <a:solidFill/>
            </a:ln>
          </c:spPr>
        </c:majorGridlines>
        <c:delete val="0"/>
        <c:numFmt formatCode="0%" sourceLinked="0"/>
        <c:majorTickMark val="cross"/>
        <c:minorTickMark val="none"/>
        <c:tickLblPos val="nextTo"/>
        <c:txPr>
          <a:bodyPr/>
          <a:lstStyle/>
          <a:p>
            <a:pPr>
              <a:defRPr lang="en-US" cap="none" sz="800" b="0" i="0" u="none" baseline="0"/>
            </a:pPr>
          </a:p>
        </c:txPr>
        <c:crossAx val="42003694"/>
        <c:crossesAt val="1"/>
        <c:crossBetween val="between"/>
        <c:dispUnits/>
        <c:majorUnit val="0.2"/>
        <c:minorUnit val="0.04"/>
      </c:valAx>
      <c:spPr>
        <a:gradFill rotWithShape="1">
          <a:gsLst>
            <a:gs pos="0">
              <a:srgbClr val="FFFFFF"/>
            </a:gs>
            <a:gs pos="100000">
              <a:srgbClr val="FFFF99"/>
            </a:gs>
          </a:gsLst>
          <a:path path="rect">
            <a:fillToRect l="50000" t="50000" r="50000" b="50000"/>
          </a:path>
        </a:gradFill>
        <a:ln w="3175">
          <a:noFill/>
        </a:ln>
      </c:spPr>
    </c:plotArea>
    <c:plotVisOnly val="1"/>
    <c:dispBlanksAs val="gap"/>
    <c:showDLblsOverMax val="0"/>
  </c:chart>
  <c:spPr>
    <a:solidFill>
      <a:srgbClr val="FFFF99"/>
    </a:solidFill>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92</xdr:row>
      <xdr:rowOff>76200</xdr:rowOff>
    </xdr:from>
    <xdr:to>
      <xdr:col>4</xdr:col>
      <xdr:colOff>342900</xdr:colOff>
      <xdr:row>108</xdr:row>
      <xdr:rowOff>142875</xdr:rowOff>
    </xdr:to>
    <xdr:graphicFrame>
      <xdr:nvGraphicFramePr>
        <xdr:cNvPr id="1" name="Chart 2"/>
        <xdr:cNvGraphicFramePr/>
      </xdr:nvGraphicFramePr>
      <xdr:xfrm>
        <a:off x="990600" y="32404050"/>
        <a:ext cx="4638675" cy="2809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5:I92"/>
  <sheetViews>
    <sheetView tabSelected="1" view="pageBreakPreview" zoomScaleNormal="70" zoomScaleSheetLayoutView="100" workbookViewId="0" topLeftCell="A1">
      <selection activeCell="A1" sqref="A1"/>
    </sheetView>
  </sheetViews>
  <sheetFormatPr defaultColWidth="9.00390625" defaultRowHeight="13.5"/>
  <cols>
    <col min="1" max="1" width="4.00390625" style="1" customWidth="1"/>
    <col min="2" max="2" width="4.375" style="4" customWidth="1"/>
    <col min="3" max="3" width="21.75390625" style="1" customWidth="1"/>
    <col min="4" max="4" width="39.25390625" style="1" customWidth="1"/>
    <col min="5" max="5" width="15.625" style="2" customWidth="1"/>
    <col min="6" max="6" width="4.25390625" style="1" customWidth="1"/>
    <col min="7" max="16384" width="9.00390625" style="1" customWidth="1"/>
  </cols>
  <sheetData>
    <row r="4" ht="6.75" customHeight="1"/>
    <row r="5" spans="2:5" ht="24" customHeight="1">
      <c r="B5" s="65" t="s">
        <v>90</v>
      </c>
      <c r="C5" s="65"/>
      <c r="D5" s="65"/>
      <c r="E5" s="65"/>
    </row>
    <row r="7" ht="18.75" customHeight="1">
      <c r="B7" s="6" t="s">
        <v>92</v>
      </c>
    </row>
    <row r="8" spans="2:5" ht="22.5" customHeight="1">
      <c r="B8" s="62" t="s">
        <v>100</v>
      </c>
      <c r="C8" s="63"/>
      <c r="D8" s="63"/>
      <c r="E8" s="64"/>
    </row>
    <row r="9" spans="2:5" ht="27" customHeight="1">
      <c r="B9" s="13" t="s">
        <v>133</v>
      </c>
      <c r="C9" s="15" t="s">
        <v>2</v>
      </c>
      <c r="D9" s="15" t="s">
        <v>1</v>
      </c>
      <c r="E9" s="12" t="s">
        <v>0</v>
      </c>
    </row>
    <row r="10" spans="2:5" ht="30" customHeight="1">
      <c r="B10" s="9" t="s">
        <v>76</v>
      </c>
      <c r="C10" s="66" t="s">
        <v>101</v>
      </c>
      <c r="D10" s="7" t="s">
        <v>91</v>
      </c>
      <c r="E10" s="10"/>
    </row>
    <row r="11" spans="2:5" ht="30" customHeight="1">
      <c r="B11" s="9" t="s">
        <v>83</v>
      </c>
      <c r="C11" s="67"/>
      <c r="D11" s="7" t="s">
        <v>82</v>
      </c>
      <c r="E11" s="10"/>
    </row>
    <row r="12" ht="30" customHeight="1"/>
    <row r="13" spans="2:5" ht="22.5" customHeight="1">
      <c r="B13" s="62" t="s">
        <v>105</v>
      </c>
      <c r="C13" s="63"/>
      <c r="D13" s="63"/>
      <c r="E13" s="64"/>
    </row>
    <row r="14" spans="2:5" ht="27" customHeight="1">
      <c r="B14" s="13" t="s">
        <v>133</v>
      </c>
      <c r="C14" s="15" t="s">
        <v>2</v>
      </c>
      <c r="D14" s="15" t="s">
        <v>1</v>
      </c>
      <c r="E14" s="12" t="s">
        <v>0</v>
      </c>
    </row>
    <row r="15" spans="2:5" ht="30" customHeight="1">
      <c r="B15" s="9" t="s">
        <v>77</v>
      </c>
      <c r="C15" s="25" t="s">
        <v>103</v>
      </c>
      <c r="D15" s="52" t="s">
        <v>102</v>
      </c>
      <c r="E15" s="10"/>
    </row>
    <row r="16" ht="30" customHeight="1">
      <c r="E16" s="42"/>
    </row>
    <row r="17" spans="2:5" ht="22.5" customHeight="1">
      <c r="B17" s="62" t="s">
        <v>8</v>
      </c>
      <c r="C17" s="63"/>
      <c r="D17" s="63"/>
      <c r="E17" s="64"/>
    </row>
    <row r="18" spans="2:5" ht="27" customHeight="1">
      <c r="B18" s="13" t="s">
        <v>133</v>
      </c>
      <c r="C18" s="15" t="s">
        <v>2</v>
      </c>
      <c r="D18" s="15" t="s">
        <v>1</v>
      </c>
      <c r="E18" s="12" t="s">
        <v>0</v>
      </c>
    </row>
    <row r="19" spans="2:5" ht="28.5" customHeight="1">
      <c r="B19" s="9" t="s">
        <v>58</v>
      </c>
      <c r="C19" s="71" t="s">
        <v>104</v>
      </c>
      <c r="D19" s="24" t="s">
        <v>84</v>
      </c>
      <c r="E19" s="10"/>
    </row>
    <row r="20" spans="2:5" ht="28.5" customHeight="1">
      <c r="B20" s="9" t="s">
        <v>59</v>
      </c>
      <c r="C20" s="72"/>
      <c r="D20" s="7" t="s">
        <v>148</v>
      </c>
      <c r="E20" s="10"/>
    </row>
    <row r="21" spans="2:3" ht="28.5" customHeight="1">
      <c r="B21" s="19"/>
      <c r="C21" s="20"/>
    </row>
    <row r="22" spans="2:6" ht="22.5" customHeight="1">
      <c r="B22" s="62" t="s">
        <v>9</v>
      </c>
      <c r="C22" s="63"/>
      <c r="D22" s="63"/>
      <c r="E22" s="64"/>
      <c r="F22" s="51">
        <f>COUNTIF(E10:E11,"○あてはまる")+COUNTIF(E15,"○あてはまる")+COUNTIF(E19:E20,"○あてはまる")+COUNTIF(E24,"○あてはまる")</f>
        <v>0</v>
      </c>
    </row>
    <row r="23" spans="2:6" ht="26.25" customHeight="1">
      <c r="B23" s="13" t="s">
        <v>133</v>
      </c>
      <c r="C23" s="15" t="s">
        <v>2</v>
      </c>
      <c r="D23" s="15" t="s">
        <v>1</v>
      </c>
      <c r="E23" s="12" t="s">
        <v>0</v>
      </c>
      <c r="F23" s="51">
        <f>COUNTIF(E10:E11,"×あてはまらない")+COUNTIF(E15,"×あてはまらない")+COUNTIF(E19:E20,"×あてはまらない")+COUNTIF(E24,"×あてはまらない")</f>
        <v>0</v>
      </c>
    </row>
    <row r="24" spans="2:6" ht="30" customHeight="1">
      <c r="B24" s="9" t="s">
        <v>60</v>
      </c>
      <c r="C24" s="17" t="s">
        <v>106</v>
      </c>
      <c r="D24" s="7" t="s">
        <v>150</v>
      </c>
      <c r="E24" s="10" t="s">
        <v>166</v>
      </c>
      <c r="F24" s="51">
        <f>COUNTIF(E10:E11,"？わからない")+COUNTIF(E15,"？わからない")+COUNTIF(E19:E20,"？わからない")+COUNTIF(E24,"？わからない")</f>
        <v>0</v>
      </c>
    </row>
    <row r="25" ht="30" customHeight="1">
      <c r="E25" s="48"/>
    </row>
    <row r="26" ht="18.75" customHeight="1">
      <c r="B26" s="6" t="s">
        <v>93</v>
      </c>
    </row>
    <row r="27" spans="2:6" ht="22.5" customHeight="1">
      <c r="B27" s="68" t="s">
        <v>10</v>
      </c>
      <c r="C27" s="68"/>
      <c r="D27" s="68"/>
      <c r="E27" s="68"/>
      <c r="F27" s="16"/>
    </row>
    <row r="28" spans="2:5" ht="27" customHeight="1">
      <c r="B28" s="13" t="s">
        <v>133</v>
      </c>
      <c r="C28" s="15" t="s">
        <v>2</v>
      </c>
      <c r="D28" s="15" t="s">
        <v>1</v>
      </c>
      <c r="E28" s="12" t="s">
        <v>0</v>
      </c>
    </row>
    <row r="29" spans="2:5" ht="30" customHeight="1">
      <c r="B29" s="9" t="s">
        <v>43</v>
      </c>
      <c r="C29" s="24" t="s">
        <v>116</v>
      </c>
      <c r="D29" s="26" t="s">
        <v>107</v>
      </c>
      <c r="E29" s="10"/>
    </row>
    <row r="30" spans="2:5" ht="30" customHeight="1">
      <c r="B30" s="9" t="s">
        <v>3</v>
      </c>
      <c r="C30" s="24" t="s">
        <v>115</v>
      </c>
      <c r="D30" s="26" t="s">
        <v>126</v>
      </c>
      <c r="E30" s="10"/>
    </row>
    <row r="31" spans="2:5" ht="30" customHeight="1">
      <c r="B31" s="9" t="s">
        <v>4</v>
      </c>
      <c r="C31" s="66" t="s">
        <v>114</v>
      </c>
      <c r="D31" s="26" t="s">
        <v>88</v>
      </c>
      <c r="E31" s="10"/>
    </row>
    <row r="32" spans="2:5" ht="30" customHeight="1">
      <c r="B32" s="9" t="s">
        <v>5</v>
      </c>
      <c r="C32" s="67"/>
      <c r="D32" s="26" t="s">
        <v>117</v>
      </c>
      <c r="E32" s="10"/>
    </row>
    <row r="33" spans="2:5" s="3" customFormat="1" ht="30" customHeight="1">
      <c r="B33" s="9" t="s">
        <v>44</v>
      </c>
      <c r="C33" s="8" t="s">
        <v>108</v>
      </c>
      <c r="D33" s="27" t="s">
        <v>118</v>
      </c>
      <c r="E33" s="10"/>
    </row>
    <row r="34" spans="2:5" s="3" customFormat="1" ht="30" customHeight="1">
      <c r="B34" s="9" t="s">
        <v>45</v>
      </c>
      <c r="C34" s="28" t="s">
        <v>109</v>
      </c>
      <c r="D34" s="27" t="s">
        <v>119</v>
      </c>
      <c r="E34" s="10"/>
    </row>
    <row r="35" spans="2:5" s="3" customFormat="1" ht="30" customHeight="1">
      <c r="B35" s="9" t="s">
        <v>46</v>
      </c>
      <c r="C35" s="69" t="s">
        <v>110</v>
      </c>
      <c r="D35" s="27" t="s">
        <v>75</v>
      </c>
      <c r="E35" s="10"/>
    </row>
    <row r="36" spans="2:5" s="3" customFormat="1" ht="30" customHeight="1">
      <c r="B36" s="9" t="s">
        <v>47</v>
      </c>
      <c r="C36" s="70"/>
      <c r="D36" s="27" t="s">
        <v>41</v>
      </c>
      <c r="E36" s="10"/>
    </row>
    <row r="37" spans="2:6" s="3" customFormat="1" ht="30" customHeight="1">
      <c r="B37" s="9" t="s">
        <v>48</v>
      </c>
      <c r="C37" s="29" t="s">
        <v>112</v>
      </c>
      <c r="D37" s="27" t="s">
        <v>120</v>
      </c>
      <c r="E37" s="10"/>
      <c r="F37" s="5"/>
    </row>
    <row r="38" spans="2:5" s="3" customFormat="1" ht="30" customHeight="1">
      <c r="B38" s="9" t="s">
        <v>87</v>
      </c>
      <c r="C38" s="29" t="s">
        <v>113</v>
      </c>
      <c r="D38" s="27" t="s">
        <v>111</v>
      </c>
      <c r="E38" s="10"/>
    </row>
    <row r="39" ht="30" customHeight="1"/>
    <row r="40" spans="2:6" ht="22.5" customHeight="1">
      <c r="B40" s="68" t="s">
        <v>11</v>
      </c>
      <c r="C40" s="68"/>
      <c r="D40" s="68"/>
      <c r="E40" s="68"/>
      <c r="F40" s="16"/>
    </row>
    <row r="41" spans="2:5" ht="27" customHeight="1">
      <c r="B41" s="30" t="s">
        <v>6</v>
      </c>
      <c r="C41" s="15" t="s">
        <v>2</v>
      </c>
      <c r="D41" s="15" t="s">
        <v>1</v>
      </c>
      <c r="E41" s="12" t="s">
        <v>0</v>
      </c>
    </row>
    <row r="42" spans="2:5" ht="30" customHeight="1">
      <c r="B42" s="9" t="s">
        <v>85</v>
      </c>
      <c r="C42" s="25" t="s">
        <v>121</v>
      </c>
      <c r="D42" s="7" t="s">
        <v>89</v>
      </c>
      <c r="E42" s="10"/>
    </row>
    <row r="43" spans="2:5" ht="30" customHeight="1">
      <c r="B43" s="9" t="s">
        <v>7</v>
      </c>
      <c r="C43" s="17" t="s">
        <v>122</v>
      </c>
      <c r="D43" s="7" t="s">
        <v>137</v>
      </c>
      <c r="E43" s="10"/>
    </row>
    <row r="44" spans="2:6" s="3" customFormat="1" ht="30" customHeight="1">
      <c r="B44" s="9" t="s">
        <v>51</v>
      </c>
      <c r="C44" s="11" t="s">
        <v>123</v>
      </c>
      <c r="D44" s="8" t="s">
        <v>139</v>
      </c>
      <c r="E44" s="10"/>
      <c r="F44" s="51">
        <f>COUNTIF(E29:E38,"○あてはまる")+COUNTIF(E42:E46,"○あてはまる")</f>
        <v>0</v>
      </c>
    </row>
    <row r="45" spans="2:6" s="3" customFormat="1" ht="30" customHeight="1">
      <c r="B45" s="9" t="s">
        <v>52</v>
      </c>
      <c r="C45" s="31" t="s">
        <v>125</v>
      </c>
      <c r="D45" s="8" t="s">
        <v>124</v>
      </c>
      <c r="E45" s="10"/>
      <c r="F45" s="51">
        <f>COUNTIF(E29:E38,"×あてはまらない")+COUNTIF(E42:E46,"×あてはまらない")</f>
        <v>0</v>
      </c>
    </row>
    <row r="46" spans="2:6" s="3" customFormat="1" ht="30" customHeight="1">
      <c r="B46" s="9" t="s">
        <v>53</v>
      </c>
      <c r="C46" s="31" t="s">
        <v>49</v>
      </c>
      <c r="D46" s="8" t="s">
        <v>149</v>
      </c>
      <c r="E46" s="10"/>
      <c r="F46" s="51">
        <f>COUNTIF(E29:E38,"？わからない")+COUNTIF(E42:E46,"？わからない")</f>
        <v>0</v>
      </c>
    </row>
    <row r="47" ht="30" customHeight="1">
      <c r="E47" s="41"/>
    </row>
    <row r="48" ht="18.75" customHeight="1">
      <c r="B48" s="6" t="s">
        <v>94</v>
      </c>
    </row>
    <row r="49" spans="2:6" ht="22.5" customHeight="1">
      <c r="B49" s="68" t="s">
        <v>12</v>
      </c>
      <c r="C49" s="68"/>
      <c r="D49" s="68"/>
      <c r="E49" s="68"/>
      <c r="F49" s="16"/>
    </row>
    <row r="50" spans="2:5" ht="27" customHeight="1">
      <c r="B50" s="30" t="s">
        <v>6</v>
      </c>
      <c r="C50" s="15" t="s">
        <v>2</v>
      </c>
      <c r="D50" s="15" t="s">
        <v>1</v>
      </c>
      <c r="E50" s="12" t="s">
        <v>0</v>
      </c>
    </row>
    <row r="51" spans="2:5" ht="30" customHeight="1">
      <c r="B51" s="9" t="s">
        <v>74</v>
      </c>
      <c r="C51" s="75" t="s">
        <v>132</v>
      </c>
      <c r="D51" s="7" t="s">
        <v>138</v>
      </c>
      <c r="E51" s="10"/>
    </row>
    <row r="52" spans="2:5" ht="30" customHeight="1">
      <c r="B52" s="9" t="s">
        <v>39</v>
      </c>
      <c r="C52" s="75"/>
      <c r="D52" s="7" t="s">
        <v>153</v>
      </c>
      <c r="E52" s="10"/>
    </row>
    <row r="53" spans="2:5" ht="30" customHeight="1">
      <c r="B53" s="9" t="s">
        <v>40</v>
      </c>
      <c r="C53" s="75"/>
      <c r="D53" s="7" t="s">
        <v>144</v>
      </c>
      <c r="E53" s="10"/>
    </row>
    <row r="54" ht="30" customHeight="1"/>
    <row r="55" spans="2:6" ht="22.5" customHeight="1">
      <c r="B55" s="62" t="s">
        <v>155</v>
      </c>
      <c r="C55" s="63"/>
      <c r="D55" s="63"/>
      <c r="E55" s="64"/>
      <c r="F55" s="16"/>
    </row>
    <row r="56" spans="2:5" ht="27" customHeight="1">
      <c r="B56" s="30" t="s">
        <v>6</v>
      </c>
      <c r="C56" s="15" t="s">
        <v>2</v>
      </c>
      <c r="D56" s="15" t="s">
        <v>1</v>
      </c>
      <c r="E56" s="12" t="s">
        <v>0</v>
      </c>
    </row>
    <row r="57" spans="2:5" ht="30" customHeight="1">
      <c r="B57" s="9" t="s">
        <v>38</v>
      </c>
      <c r="C57" s="25" t="s">
        <v>127</v>
      </c>
      <c r="D57" s="7" t="s">
        <v>167</v>
      </c>
      <c r="E57" s="10"/>
    </row>
    <row r="58" spans="2:5" ht="30" customHeight="1">
      <c r="B58" s="9" t="s">
        <v>28</v>
      </c>
      <c r="C58" s="21" t="s">
        <v>128</v>
      </c>
      <c r="D58" s="7" t="s">
        <v>154</v>
      </c>
      <c r="E58" s="10"/>
    </row>
    <row r="59" ht="30" customHeight="1"/>
    <row r="60" spans="2:6" ht="22.5" customHeight="1">
      <c r="B60" s="62" t="s">
        <v>13</v>
      </c>
      <c r="C60" s="63"/>
      <c r="D60" s="63"/>
      <c r="E60" s="64"/>
      <c r="F60" s="16"/>
    </row>
    <row r="61" spans="2:5" ht="27" customHeight="1">
      <c r="B61" s="30" t="s">
        <v>6</v>
      </c>
      <c r="C61" s="15" t="s">
        <v>2</v>
      </c>
      <c r="D61" s="15" t="s">
        <v>1</v>
      </c>
      <c r="E61" s="12" t="s">
        <v>0</v>
      </c>
    </row>
    <row r="62" spans="2:5" ht="30" customHeight="1">
      <c r="B62" s="9" t="s">
        <v>34</v>
      </c>
      <c r="C62" s="66" t="s">
        <v>130</v>
      </c>
      <c r="D62" s="7" t="s">
        <v>140</v>
      </c>
      <c r="E62" s="10"/>
    </row>
    <row r="63" spans="2:5" ht="30" customHeight="1">
      <c r="B63" s="9" t="s">
        <v>29</v>
      </c>
      <c r="C63" s="76"/>
      <c r="D63" s="7" t="s">
        <v>141</v>
      </c>
      <c r="E63" s="10"/>
    </row>
    <row r="64" spans="2:5" ht="30" customHeight="1">
      <c r="B64" s="9" t="s">
        <v>35</v>
      </c>
      <c r="C64" s="67"/>
      <c r="D64" s="7" t="s">
        <v>142</v>
      </c>
      <c r="E64" s="10"/>
    </row>
    <row r="65" spans="2:5" s="3" customFormat="1" ht="30" customHeight="1">
      <c r="B65" s="9" t="s">
        <v>30</v>
      </c>
      <c r="C65" s="69" t="s">
        <v>129</v>
      </c>
      <c r="D65" s="8" t="s">
        <v>145</v>
      </c>
      <c r="E65" s="10"/>
    </row>
    <row r="66" spans="2:6" ht="30" customHeight="1">
      <c r="B66" s="9" t="s">
        <v>36</v>
      </c>
      <c r="C66" s="74"/>
      <c r="D66" s="18" t="s">
        <v>31</v>
      </c>
      <c r="E66" s="10"/>
      <c r="F66" s="51">
        <f>COUNTIF(E51:E53,"○あてはまる")+COUNTIF(E57:E58,"○あてはまる")+COUNTIF(E62:E68,"○あてはまる")</f>
        <v>0</v>
      </c>
    </row>
    <row r="67" spans="2:6" ht="30" customHeight="1">
      <c r="B67" s="9" t="s">
        <v>32</v>
      </c>
      <c r="C67" s="70"/>
      <c r="D67" s="18" t="s">
        <v>143</v>
      </c>
      <c r="E67" s="10"/>
      <c r="F67" s="51">
        <f>COUNTIF(E51:E53,"×あてはまらない")+COUNTIF(E57:E58,"×あてはまらない")+COUNTIF(E62:E68,"×あてはまらない")</f>
        <v>0</v>
      </c>
    </row>
    <row r="68" spans="2:6" ht="30" customHeight="1">
      <c r="B68" s="9" t="s">
        <v>37</v>
      </c>
      <c r="C68" s="8" t="s">
        <v>131</v>
      </c>
      <c r="D68" s="18" t="s">
        <v>86</v>
      </c>
      <c r="E68" s="10"/>
      <c r="F68" s="51">
        <f>COUNTIF(E51:E53,"？わからない")+COUNTIF(E57:E58,"？わからない")+COUNTIF(E62:E68,"？わからない")</f>
        <v>0</v>
      </c>
    </row>
    <row r="69" ht="30" customHeight="1"/>
    <row r="70" ht="18.75" customHeight="1">
      <c r="B70" s="6" t="s">
        <v>95</v>
      </c>
    </row>
    <row r="71" spans="2:6" ht="22.5" customHeight="1">
      <c r="B71" s="68" t="s">
        <v>14</v>
      </c>
      <c r="C71" s="68"/>
      <c r="D71" s="68"/>
      <c r="E71" s="68"/>
      <c r="F71" s="16"/>
    </row>
    <row r="72" spans="2:5" ht="27" customHeight="1">
      <c r="B72" s="30" t="s">
        <v>6</v>
      </c>
      <c r="C72" s="15" t="s">
        <v>2</v>
      </c>
      <c r="D72" s="15" t="s">
        <v>1</v>
      </c>
      <c r="E72" s="12" t="s">
        <v>0</v>
      </c>
    </row>
    <row r="73" spans="2:5" ht="30.75" customHeight="1">
      <c r="B73" s="9" t="s">
        <v>33</v>
      </c>
      <c r="C73" s="25" t="s">
        <v>135</v>
      </c>
      <c r="D73" s="7" t="s">
        <v>151</v>
      </c>
      <c r="E73" s="10" t="s">
        <v>166</v>
      </c>
    </row>
    <row r="74" ht="30.75" customHeight="1">
      <c r="E74" s="42"/>
    </row>
    <row r="75" spans="2:6" ht="22.5" customHeight="1">
      <c r="B75" s="68" t="s">
        <v>21</v>
      </c>
      <c r="C75" s="68"/>
      <c r="D75" s="68"/>
      <c r="E75" s="68"/>
      <c r="F75" s="16"/>
    </row>
    <row r="76" spans="2:5" ht="27" customHeight="1">
      <c r="B76" s="30" t="s">
        <v>6</v>
      </c>
      <c r="C76" s="15" t="s">
        <v>2</v>
      </c>
      <c r="D76" s="15" t="s">
        <v>1</v>
      </c>
      <c r="E76" s="12" t="s">
        <v>0</v>
      </c>
    </row>
    <row r="77" spans="2:5" ht="30" customHeight="1">
      <c r="B77" s="9" t="s">
        <v>23</v>
      </c>
      <c r="C77" s="25" t="s">
        <v>22</v>
      </c>
      <c r="D77" s="26" t="s">
        <v>80</v>
      </c>
      <c r="E77" s="10" t="s">
        <v>166</v>
      </c>
    </row>
    <row r="78" spans="2:5" ht="30" customHeight="1">
      <c r="B78" s="9" t="s">
        <v>24</v>
      </c>
      <c r="C78" s="25" t="s">
        <v>136</v>
      </c>
      <c r="D78" s="26" t="s">
        <v>81</v>
      </c>
      <c r="E78" s="10" t="s">
        <v>166</v>
      </c>
    </row>
    <row r="79" spans="2:5" ht="30" customHeight="1">
      <c r="B79" s="9" t="s">
        <v>25</v>
      </c>
      <c r="C79" s="73" t="s">
        <v>147</v>
      </c>
      <c r="D79" s="26" t="s">
        <v>146</v>
      </c>
      <c r="E79" s="10" t="s">
        <v>166</v>
      </c>
    </row>
    <row r="80" spans="2:5" s="3" customFormat="1" ht="30" customHeight="1">
      <c r="B80" s="9" t="s">
        <v>26</v>
      </c>
      <c r="C80" s="73"/>
      <c r="D80" s="27" t="s">
        <v>152</v>
      </c>
      <c r="E80" s="10"/>
    </row>
    <row r="81" spans="2:3" ht="30" customHeight="1">
      <c r="B81" s="19"/>
      <c r="C81" s="20"/>
    </row>
    <row r="82" spans="2:6" ht="22.5" customHeight="1">
      <c r="B82" s="68" t="s">
        <v>15</v>
      </c>
      <c r="C82" s="68"/>
      <c r="D82" s="68"/>
      <c r="E82" s="68"/>
      <c r="F82" s="16"/>
    </row>
    <row r="83" spans="2:6" ht="27" customHeight="1">
      <c r="B83" s="30" t="s">
        <v>6</v>
      </c>
      <c r="C83" s="15" t="s">
        <v>2</v>
      </c>
      <c r="D83" s="15" t="s">
        <v>1</v>
      </c>
      <c r="E83" s="12" t="s">
        <v>0</v>
      </c>
      <c r="F83" s="51">
        <f>COUNTIF(E73,"○あてはまる")+COUNTIF(E77:E80,"○あてはまる")+COUNTIF(E84:E85,"○あてはまる")</f>
        <v>0</v>
      </c>
    </row>
    <row r="84" spans="2:8" ht="30" customHeight="1">
      <c r="B84" s="9" t="s">
        <v>19</v>
      </c>
      <c r="C84" s="22" t="s">
        <v>134</v>
      </c>
      <c r="D84" s="23" t="s">
        <v>16</v>
      </c>
      <c r="E84" s="10"/>
      <c r="F84" s="51">
        <f>COUNTIF(E73,"×あてはまらない")+COUNTIF(E77:E80,"×あてはまらない")+COUNTIF(E84:E85,"×あてはまらない")</f>
        <v>0</v>
      </c>
      <c r="H84" s="54"/>
    </row>
    <row r="85" spans="2:9" ht="30" customHeight="1">
      <c r="B85" s="9" t="s">
        <v>20</v>
      </c>
      <c r="C85" s="22" t="s">
        <v>18</v>
      </c>
      <c r="D85" s="23" t="s">
        <v>17</v>
      </c>
      <c r="E85" s="10"/>
      <c r="F85" s="51">
        <f>COUNTIF(E73,"？わからない")+COUNTIF(E77:E80,"？わからない")+COUNTIF(E84:E85,"？わからない")</f>
        <v>0</v>
      </c>
      <c r="I85" s="53"/>
    </row>
    <row r="86" ht="30" customHeight="1"/>
    <row r="87" spans="4:5" ht="27" customHeight="1">
      <c r="D87" s="14" t="s">
        <v>72</v>
      </c>
      <c r="E87" s="12" t="s">
        <v>73</v>
      </c>
    </row>
    <row r="88" spans="2:6" ht="48.75" customHeight="1">
      <c r="B88" s="46"/>
      <c r="C88" s="47"/>
      <c r="D88" s="45" t="s">
        <v>96</v>
      </c>
      <c r="E88" s="40">
        <f>IF(SUM(F22:F24)&lt;&gt;6,"",IF(F23=6,"A",IF((F23/6)&gt;=0.6,"B","C")))</f>
      </c>
      <c r="F88" s="44">
        <f>(COUNTIF(E10:E11,"×あてはまらない")+(COUNTIF(E15:E15,"×あてはまらない"))+(COUNTIF(E19:E20,"×あてはまらない"))+(COUNTIF(E24,"×あてはまらない")))/6</f>
        <v>0</v>
      </c>
    </row>
    <row r="89" spans="2:6" ht="48.75" customHeight="1">
      <c r="B89" s="46"/>
      <c r="C89" s="47"/>
      <c r="D89" s="43" t="s">
        <v>97</v>
      </c>
      <c r="E89" s="40">
        <f>IF(SUM(F44:F46)&lt;&gt;15,"",IF(F45=15,"A",IF((F45/15)&gt;=0.6,"B","C")))</f>
      </c>
      <c r="F89" s="44">
        <f>((COUNTIF(E29:E38,"×あてはまらない")+(COUNTIF(E42:E46,"×あてはまらない")))/15)</f>
        <v>0</v>
      </c>
    </row>
    <row r="90" spans="2:6" ht="48.75" customHeight="1">
      <c r="B90" s="46"/>
      <c r="C90" s="47"/>
      <c r="D90" s="43" t="s">
        <v>98</v>
      </c>
      <c r="E90" s="40">
        <f>IF(SUM(F66:F68)&lt;&gt;12,"",IF(F67=12,"A",IF((F67/12)&gt;=0.6,"B","C")))</f>
      </c>
      <c r="F90" s="44">
        <f>((COUNTIF(E51:E53,"×あてはまらない")+(COUNTIF(E57:E58,"×あてはまらない"))+(COUNTIF(E62:E68,"×あてはまらない")))/12)</f>
        <v>0</v>
      </c>
    </row>
    <row r="91" spans="2:6" ht="48.75" customHeight="1">
      <c r="B91" s="46"/>
      <c r="C91" s="47"/>
      <c r="D91" s="43" t="s">
        <v>99</v>
      </c>
      <c r="E91" s="40">
        <f>IF(SUM(F83:F85)&lt;&gt;7,"",IF(F84=7,"A",IF((F84/7)&gt;=0.6,"B","C")))</f>
      </c>
      <c r="F91" s="44">
        <f>((COUNTIF(E73,"×あてはまらない")+(COUNTIF(E77:E80,"×あてはまらない"))+(COUNTIF(E84:E85,"×あてはまらない")))/7)</f>
        <v>0</v>
      </c>
    </row>
    <row r="92" ht="13.5">
      <c r="C92" s="16"/>
    </row>
  </sheetData>
  <sheetProtection formatCells="0" formatColumns="0" formatRows="0" insertColumns="0" insertRows="0" insertHyperlinks="0" deleteColumns="0" deleteRows="0" sort="0" autoFilter="0" pivotTables="0"/>
  <mergeCells count="21">
    <mergeCell ref="C19:C20"/>
    <mergeCell ref="B75:E75"/>
    <mergeCell ref="C79:C80"/>
    <mergeCell ref="B82:E82"/>
    <mergeCell ref="C65:C67"/>
    <mergeCell ref="B71:E71"/>
    <mergeCell ref="C51:C53"/>
    <mergeCell ref="B55:E55"/>
    <mergeCell ref="B60:E60"/>
    <mergeCell ref="C62:C64"/>
    <mergeCell ref="B40:E40"/>
    <mergeCell ref="B49:E49"/>
    <mergeCell ref="B22:E22"/>
    <mergeCell ref="B27:E27"/>
    <mergeCell ref="C35:C36"/>
    <mergeCell ref="C31:C32"/>
    <mergeCell ref="B8:E8"/>
    <mergeCell ref="B13:E13"/>
    <mergeCell ref="B17:E17"/>
    <mergeCell ref="B5:E5"/>
    <mergeCell ref="C10:C11"/>
  </mergeCells>
  <conditionalFormatting sqref="E47 E88:E91">
    <cfRule type="cellIs" priority="1" dxfId="0" operator="equal" stopIfTrue="1">
      <formula>"A"</formula>
    </cfRule>
    <cfRule type="cellIs" priority="2" dxfId="1" operator="equal" stopIfTrue="1">
      <formula>"B"</formula>
    </cfRule>
    <cfRule type="cellIs" priority="3" dxfId="2" operator="equal" stopIfTrue="1">
      <formula>"C"</formula>
    </cfRule>
  </conditionalFormatting>
  <dataValidations count="1">
    <dataValidation type="list" allowBlank="1" showInputMessage="1" showErrorMessage="1" sqref="E84:E85 E10:E11 E15 E19:E20 E57:E58 E42:E46 E24 E29:E38 E62:E68 E73 E51:E53 E77:E80">
      <formula1>"　,○あてはまる,×あてはまらない,？わからない"</formula1>
    </dataValidation>
  </dataValidations>
  <printOptions/>
  <pageMargins left="0.7874015748031497" right="0.7874015748031497" top="0.984251968503937" bottom="0.5905511811023623" header="0.5118110236220472" footer="0.31496062992125984"/>
  <pageSetup fitToHeight="0" fitToWidth="1" horizontalDpi="300" verticalDpi="300" orientation="portrait" paperSize="9" scale="96" r:id="rId2"/>
  <rowBreaks count="4" manualBreakCount="4">
    <brk id="24" max="5" man="1"/>
    <brk id="46" max="5" man="1"/>
    <brk id="68" max="5" man="1"/>
    <brk id="85" max="5" man="1"/>
  </rowBreaks>
  <ignoredErrors>
    <ignoredError sqref="B84:B85 B77:B80" twoDigitTextYear="1"/>
  </ignoredErrors>
  <drawing r:id="rId1"/>
</worksheet>
</file>

<file path=xl/worksheets/sheet2.xml><?xml version="1.0" encoding="utf-8"?>
<worksheet xmlns="http://schemas.openxmlformats.org/spreadsheetml/2006/main" xmlns:r="http://schemas.openxmlformats.org/officeDocument/2006/relationships">
  <dimension ref="A2:I42"/>
  <sheetViews>
    <sheetView view="pageBreakPreview" zoomScaleSheetLayoutView="100" workbookViewId="0" topLeftCell="A1">
      <selection activeCell="F28" sqref="F28"/>
    </sheetView>
  </sheetViews>
  <sheetFormatPr defaultColWidth="9.00390625" defaultRowHeight="13.5"/>
  <cols>
    <col min="1" max="1" width="9.00390625" style="56" customWidth="1"/>
    <col min="2" max="2" width="21.75390625" style="36" customWidth="1"/>
    <col min="3" max="3" width="24.875" style="33" customWidth="1"/>
    <col min="4" max="4" width="7.00390625" style="0" customWidth="1"/>
    <col min="5" max="5" width="17.625" style="32" customWidth="1"/>
    <col min="6" max="6" width="37.50390625" style="32" customWidth="1"/>
    <col min="7" max="9" width="37.50390625" style="0" customWidth="1"/>
  </cols>
  <sheetData>
    <row r="2" spans="1:6" ht="21.75" customHeight="1">
      <c r="A2" s="39" t="s">
        <v>133</v>
      </c>
      <c r="B2" s="35" t="s">
        <v>69</v>
      </c>
      <c r="C2" s="12" t="s">
        <v>70</v>
      </c>
      <c r="D2" s="30" t="s">
        <v>6</v>
      </c>
      <c r="E2" s="30" t="s">
        <v>71</v>
      </c>
      <c r="F2" s="30" t="s">
        <v>1</v>
      </c>
    </row>
    <row r="3" spans="1:6" ht="33.75" customHeight="1">
      <c r="A3" s="55">
        <v>1</v>
      </c>
      <c r="B3" s="79" t="s">
        <v>156</v>
      </c>
      <c r="C3" s="82" t="s">
        <v>160</v>
      </c>
      <c r="D3" s="34" t="s">
        <v>55</v>
      </c>
      <c r="E3" s="59" t="s">
        <v>162</v>
      </c>
      <c r="F3" s="7" t="s">
        <v>54</v>
      </c>
    </row>
    <row r="4" spans="1:6" ht="33.75" customHeight="1">
      <c r="A4" s="55">
        <f aca="true" t="shared" si="0" ref="A4:A42">A3+1</f>
        <v>2</v>
      </c>
      <c r="B4" s="80"/>
      <c r="C4" s="78"/>
      <c r="D4" s="34" t="s">
        <v>56</v>
      </c>
      <c r="E4" s="60"/>
      <c r="F4" s="7" t="s">
        <v>82</v>
      </c>
    </row>
    <row r="5" spans="1:6" ht="33.75" customHeight="1">
      <c r="A5" s="55">
        <f>A4+1</f>
        <v>3</v>
      </c>
      <c r="B5" s="80"/>
      <c r="C5" s="50" t="s">
        <v>161</v>
      </c>
      <c r="D5" s="34" t="s">
        <v>57</v>
      </c>
      <c r="E5" s="26" t="s">
        <v>61</v>
      </c>
      <c r="F5" s="52" t="s">
        <v>163</v>
      </c>
    </row>
    <row r="6" spans="1:6" ht="33.75" customHeight="1">
      <c r="A6" s="55">
        <f t="shared" si="0"/>
        <v>4</v>
      </c>
      <c r="B6" s="80"/>
      <c r="C6" s="77" t="s">
        <v>62</v>
      </c>
      <c r="D6" s="34" t="s">
        <v>58</v>
      </c>
      <c r="E6" s="71" t="s">
        <v>104</v>
      </c>
      <c r="F6" s="24" t="s">
        <v>84</v>
      </c>
    </row>
    <row r="7" spans="1:6" ht="33.75" customHeight="1">
      <c r="A7" s="55">
        <f t="shared" si="0"/>
        <v>5</v>
      </c>
      <c r="B7" s="80"/>
      <c r="C7" s="78"/>
      <c r="D7" s="34" t="s">
        <v>59</v>
      </c>
      <c r="E7" s="72"/>
      <c r="F7" s="7" t="s">
        <v>148</v>
      </c>
    </row>
    <row r="8" spans="1:6" ht="33.75" customHeight="1">
      <c r="A8" s="55">
        <f t="shared" si="0"/>
        <v>6</v>
      </c>
      <c r="B8" s="81"/>
      <c r="C8" s="38" t="s">
        <v>63</v>
      </c>
      <c r="D8" s="34" t="s">
        <v>60</v>
      </c>
      <c r="E8" s="17" t="s">
        <v>106</v>
      </c>
      <c r="F8" s="7" t="s">
        <v>150</v>
      </c>
    </row>
    <row r="9" spans="1:6" ht="33.75" customHeight="1">
      <c r="A9" s="55">
        <f t="shared" si="0"/>
        <v>7</v>
      </c>
      <c r="B9" s="58" t="s">
        <v>157</v>
      </c>
      <c r="C9" s="57" t="s">
        <v>64</v>
      </c>
      <c r="D9" s="34" t="s">
        <v>43</v>
      </c>
      <c r="E9" s="24" t="s">
        <v>116</v>
      </c>
      <c r="F9" s="26" t="s">
        <v>107</v>
      </c>
    </row>
    <row r="10" spans="1:6" ht="33.75" customHeight="1">
      <c r="A10" s="55">
        <f>A9+1</f>
        <v>8</v>
      </c>
      <c r="B10" s="58"/>
      <c r="C10" s="57"/>
      <c r="D10" s="34" t="s">
        <v>3</v>
      </c>
      <c r="E10" s="24" t="s">
        <v>115</v>
      </c>
      <c r="F10" s="26" t="s">
        <v>126</v>
      </c>
    </row>
    <row r="11" spans="1:9" ht="33.75" customHeight="1">
      <c r="A11" s="55">
        <f t="shared" si="0"/>
        <v>9</v>
      </c>
      <c r="B11" s="58"/>
      <c r="C11" s="57"/>
      <c r="D11" s="34" t="s">
        <v>4</v>
      </c>
      <c r="E11" s="66" t="s">
        <v>114</v>
      </c>
      <c r="F11" s="26" t="s">
        <v>88</v>
      </c>
      <c r="G11" s="36"/>
      <c r="H11" s="36"/>
      <c r="I11" s="36"/>
    </row>
    <row r="12" spans="1:9" ht="33.75" customHeight="1">
      <c r="A12" s="55">
        <f t="shared" si="0"/>
        <v>10</v>
      </c>
      <c r="B12" s="58"/>
      <c r="C12" s="57"/>
      <c r="D12" s="34" t="s">
        <v>5</v>
      </c>
      <c r="E12" s="67"/>
      <c r="F12" s="26" t="s">
        <v>117</v>
      </c>
      <c r="G12" s="36"/>
      <c r="H12" s="36"/>
      <c r="I12" s="36"/>
    </row>
    <row r="13" spans="1:6" ht="33.75" customHeight="1">
      <c r="A13" s="55">
        <f t="shared" si="0"/>
        <v>11</v>
      </c>
      <c r="B13" s="58"/>
      <c r="C13" s="57"/>
      <c r="D13" s="34" t="s">
        <v>44</v>
      </c>
      <c r="E13" s="8" t="s">
        <v>108</v>
      </c>
      <c r="F13" s="27" t="s">
        <v>118</v>
      </c>
    </row>
    <row r="14" spans="1:7" ht="33.75" customHeight="1">
      <c r="A14" s="55">
        <f t="shared" si="0"/>
        <v>12</v>
      </c>
      <c r="B14" s="58"/>
      <c r="C14" s="57"/>
      <c r="D14" s="34" t="s">
        <v>45</v>
      </c>
      <c r="E14" s="28" t="s">
        <v>109</v>
      </c>
      <c r="F14" s="27" t="s">
        <v>119</v>
      </c>
      <c r="G14" s="36"/>
    </row>
    <row r="15" spans="1:8" ht="33.75" customHeight="1">
      <c r="A15" s="55">
        <f t="shared" si="0"/>
        <v>13</v>
      </c>
      <c r="B15" s="58"/>
      <c r="C15" s="57"/>
      <c r="D15" s="34" t="s">
        <v>46</v>
      </c>
      <c r="E15" s="69" t="s">
        <v>110</v>
      </c>
      <c r="F15" s="27" t="s">
        <v>75</v>
      </c>
      <c r="G15" s="36"/>
      <c r="H15" s="36"/>
    </row>
    <row r="16" spans="1:6" ht="33.75" customHeight="1">
      <c r="A16" s="55">
        <f t="shared" si="0"/>
        <v>14</v>
      </c>
      <c r="B16" s="58"/>
      <c r="C16" s="57"/>
      <c r="D16" s="34" t="s">
        <v>47</v>
      </c>
      <c r="E16" s="70"/>
      <c r="F16" s="27" t="s">
        <v>41</v>
      </c>
    </row>
    <row r="17" spans="1:7" ht="33.75" customHeight="1">
      <c r="A17" s="55">
        <f t="shared" si="0"/>
        <v>15</v>
      </c>
      <c r="B17" s="58"/>
      <c r="C17" s="57"/>
      <c r="D17" s="34" t="s">
        <v>48</v>
      </c>
      <c r="E17" s="29" t="s">
        <v>112</v>
      </c>
      <c r="F17" s="27" t="s">
        <v>42</v>
      </c>
      <c r="G17" s="36"/>
    </row>
    <row r="18" spans="1:8" ht="33.75" customHeight="1">
      <c r="A18" s="55">
        <f t="shared" si="0"/>
        <v>16</v>
      </c>
      <c r="B18" s="58"/>
      <c r="C18" s="57"/>
      <c r="D18" s="34" t="s">
        <v>87</v>
      </c>
      <c r="E18" s="37" t="s">
        <v>164</v>
      </c>
      <c r="F18" s="27" t="s">
        <v>111</v>
      </c>
      <c r="G18" s="36"/>
      <c r="H18" s="49"/>
    </row>
    <row r="19" spans="1:6" ht="33.75" customHeight="1">
      <c r="A19" s="55">
        <f t="shared" si="0"/>
        <v>17</v>
      </c>
      <c r="B19" s="58"/>
      <c r="C19" s="83" t="s">
        <v>11</v>
      </c>
      <c r="D19" s="34" t="s">
        <v>50</v>
      </c>
      <c r="E19" s="25" t="s">
        <v>121</v>
      </c>
      <c r="F19" s="7" t="s">
        <v>89</v>
      </c>
    </row>
    <row r="20" spans="1:6" ht="33.75" customHeight="1">
      <c r="A20" s="55">
        <f t="shared" si="0"/>
        <v>18</v>
      </c>
      <c r="B20" s="58"/>
      <c r="C20" s="84"/>
      <c r="D20" s="34" t="s">
        <v>7</v>
      </c>
      <c r="E20" s="17" t="s">
        <v>122</v>
      </c>
      <c r="F20" s="7" t="s">
        <v>137</v>
      </c>
    </row>
    <row r="21" spans="1:6" ht="33.75" customHeight="1">
      <c r="A21" s="55">
        <f t="shared" si="0"/>
        <v>19</v>
      </c>
      <c r="B21" s="58"/>
      <c r="C21" s="84"/>
      <c r="D21" s="34" t="s">
        <v>51</v>
      </c>
      <c r="E21" s="11" t="s">
        <v>123</v>
      </c>
      <c r="F21" s="8" t="s">
        <v>139</v>
      </c>
    </row>
    <row r="22" spans="1:6" ht="33.75" customHeight="1">
      <c r="A22" s="55">
        <f t="shared" si="0"/>
        <v>20</v>
      </c>
      <c r="B22" s="58"/>
      <c r="C22" s="84"/>
      <c r="D22" s="34" t="s">
        <v>52</v>
      </c>
      <c r="E22" s="31" t="s">
        <v>125</v>
      </c>
      <c r="F22" s="8" t="s">
        <v>124</v>
      </c>
    </row>
    <row r="23" spans="1:7" ht="33.75" customHeight="1">
      <c r="A23" s="55">
        <f t="shared" si="0"/>
        <v>21</v>
      </c>
      <c r="B23" s="58"/>
      <c r="C23" s="85"/>
      <c r="D23" s="34" t="s">
        <v>53</v>
      </c>
      <c r="E23" s="31" t="s">
        <v>49</v>
      </c>
      <c r="F23" s="8" t="s">
        <v>149</v>
      </c>
      <c r="G23" s="36"/>
    </row>
    <row r="24" spans="1:6" ht="33.75" customHeight="1">
      <c r="A24" s="55">
        <f t="shared" si="0"/>
        <v>22</v>
      </c>
      <c r="B24" s="61" t="s">
        <v>158</v>
      </c>
      <c r="C24" s="77" t="s">
        <v>78</v>
      </c>
      <c r="D24" s="34" t="s">
        <v>79</v>
      </c>
      <c r="E24" s="75" t="s">
        <v>27</v>
      </c>
      <c r="F24" s="7" t="s">
        <v>138</v>
      </c>
    </row>
    <row r="25" spans="1:6" ht="33.75" customHeight="1">
      <c r="A25" s="55">
        <f t="shared" si="0"/>
        <v>23</v>
      </c>
      <c r="B25" s="61"/>
      <c r="C25" s="82"/>
      <c r="D25" s="34" t="s">
        <v>39</v>
      </c>
      <c r="E25" s="75"/>
      <c r="F25" s="7" t="s">
        <v>153</v>
      </c>
    </row>
    <row r="26" spans="1:6" ht="33.75" customHeight="1">
      <c r="A26" s="55">
        <f t="shared" si="0"/>
        <v>24</v>
      </c>
      <c r="B26" s="61"/>
      <c r="C26" s="78"/>
      <c r="D26" s="34" t="s">
        <v>40</v>
      </c>
      <c r="E26" s="75"/>
      <c r="F26" s="7" t="s">
        <v>144</v>
      </c>
    </row>
    <row r="27" spans="1:6" ht="33.75" customHeight="1">
      <c r="A27" s="55">
        <f t="shared" si="0"/>
        <v>25</v>
      </c>
      <c r="B27" s="61"/>
      <c r="C27" s="57" t="s">
        <v>165</v>
      </c>
      <c r="D27" s="34" t="s">
        <v>38</v>
      </c>
      <c r="E27" s="25" t="s">
        <v>127</v>
      </c>
      <c r="F27" s="7" t="s">
        <v>167</v>
      </c>
    </row>
    <row r="28" spans="1:6" ht="33.75" customHeight="1">
      <c r="A28" s="55">
        <f t="shared" si="0"/>
        <v>26</v>
      </c>
      <c r="B28" s="61"/>
      <c r="C28" s="57"/>
      <c r="D28" s="34" t="s">
        <v>28</v>
      </c>
      <c r="E28" s="21" t="s">
        <v>128</v>
      </c>
      <c r="F28" s="7" t="s">
        <v>154</v>
      </c>
    </row>
    <row r="29" spans="1:6" ht="33.75" customHeight="1">
      <c r="A29" s="55">
        <f t="shared" si="0"/>
        <v>27</v>
      </c>
      <c r="B29" s="61"/>
      <c r="C29" s="57" t="s">
        <v>65</v>
      </c>
      <c r="D29" s="34" t="s">
        <v>34</v>
      </c>
      <c r="E29" s="66" t="s">
        <v>130</v>
      </c>
      <c r="F29" s="7" t="s">
        <v>140</v>
      </c>
    </row>
    <row r="30" spans="1:6" ht="33.75" customHeight="1">
      <c r="A30" s="55">
        <f t="shared" si="0"/>
        <v>28</v>
      </c>
      <c r="B30" s="61"/>
      <c r="C30" s="57"/>
      <c r="D30" s="34" t="s">
        <v>29</v>
      </c>
      <c r="E30" s="76"/>
      <c r="F30" s="7" t="s">
        <v>141</v>
      </c>
    </row>
    <row r="31" spans="1:6" ht="33.75" customHeight="1">
      <c r="A31" s="55">
        <f t="shared" si="0"/>
        <v>29</v>
      </c>
      <c r="B31" s="61"/>
      <c r="C31" s="57"/>
      <c r="D31" s="34" t="s">
        <v>35</v>
      </c>
      <c r="E31" s="67"/>
      <c r="F31" s="7" t="s">
        <v>142</v>
      </c>
    </row>
    <row r="32" spans="1:6" ht="33.75" customHeight="1">
      <c r="A32" s="55">
        <f t="shared" si="0"/>
        <v>30</v>
      </c>
      <c r="B32" s="61"/>
      <c r="C32" s="57"/>
      <c r="D32" s="34" t="s">
        <v>30</v>
      </c>
      <c r="E32" s="69" t="s">
        <v>129</v>
      </c>
      <c r="F32" s="8" t="s">
        <v>145</v>
      </c>
    </row>
    <row r="33" spans="1:6" ht="33.75" customHeight="1">
      <c r="A33" s="55">
        <f t="shared" si="0"/>
        <v>31</v>
      </c>
      <c r="B33" s="61"/>
      <c r="C33" s="57"/>
      <c r="D33" s="34" t="s">
        <v>36</v>
      </c>
      <c r="E33" s="74"/>
      <c r="F33" s="18" t="s">
        <v>31</v>
      </c>
    </row>
    <row r="34" spans="1:6" ht="33.75" customHeight="1">
      <c r="A34" s="55">
        <f t="shared" si="0"/>
        <v>32</v>
      </c>
      <c r="B34" s="61"/>
      <c r="C34" s="57"/>
      <c r="D34" s="34" t="s">
        <v>32</v>
      </c>
      <c r="E34" s="70"/>
      <c r="F34" s="18" t="s">
        <v>143</v>
      </c>
    </row>
    <row r="35" spans="1:6" ht="33.75" customHeight="1">
      <c r="A35" s="55">
        <f t="shared" si="0"/>
        <v>33</v>
      </c>
      <c r="B35" s="61"/>
      <c r="C35" s="57"/>
      <c r="D35" s="34" t="s">
        <v>37</v>
      </c>
      <c r="E35" s="8" t="s">
        <v>131</v>
      </c>
      <c r="F35" s="18" t="s">
        <v>86</v>
      </c>
    </row>
    <row r="36" spans="1:6" ht="33.75" customHeight="1">
      <c r="A36" s="55">
        <f t="shared" si="0"/>
        <v>34</v>
      </c>
      <c r="B36" s="79" t="s">
        <v>159</v>
      </c>
      <c r="C36" s="38" t="s">
        <v>66</v>
      </c>
      <c r="D36" s="34" t="s">
        <v>33</v>
      </c>
      <c r="E36" s="25" t="s">
        <v>135</v>
      </c>
      <c r="F36" s="7" t="s">
        <v>151</v>
      </c>
    </row>
    <row r="37" spans="1:6" ht="33.75" customHeight="1">
      <c r="A37" s="55">
        <f t="shared" si="0"/>
        <v>35</v>
      </c>
      <c r="B37" s="80"/>
      <c r="C37" s="77" t="s">
        <v>67</v>
      </c>
      <c r="D37" s="34" t="s">
        <v>23</v>
      </c>
      <c r="E37" s="25" t="s">
        <v>22</v>
      </c>
      <c r="F37" s="26" t="s">
        <v>80</v>
      </c>
    </row>
    <row r="38" spans="1:6" ht="33.75" customHeight="1">
      <c r="A38" s="55">
        <f t="shared" si="0"/>
        <v>36</v>
      </c>
      <c r="B38" s="80"/>
      <c r="C38" s="82"/>
      <c r="D38" s="34" t="s">
        <v>24</v>
      </c>
      <c r="E38" s="25" t="s">
        <v>136</v>
      </c>
      <c r="F38" s="26" t="s">
        <v>81</v>
      </c>
    </row>
    <row r="39" spans="1:6" ht="33.75" customHeight="1">
      <c r="A39" s="55">
        <f t="shared" si="0"/>
        <v>37</v>
      </c>
      <c r="B39" s="80"/>
      <c r="C39" s="82"/>
      <c r="D39" s="34" t="s">
        <v>25</v>
      </c>
      <c r="E39" s="73" t="s">
        <v>147</v>
      </c>
      <c r="F39" s="26" t="s">
        <v>146</v>
      </c>
    </row>
    <row r="40" spans="1:6" ht="33.75" customHeight="1">
      <c r="A40" s="55">
        <f t="shared" si="0"/>
        <v>38</v>
      </c>
      <c r="B40" s="80"/>
      <c r="C40" s="82"/>
      <c r="D40" s="34" t="s">
        <v>26</v>
      </c>
      <c r="E40" s="73"/>
      <c r="F40" s="27" t="s">
        <v>152</v>
      </c>
    </row>
    <row r="41" spans="1:6" ht="33.75" customHeight="1">
      <c r="A41" s="55">
        <f t="shared" si="0"/>
        <v>39</v>
      </c>
      <c r="B41" s="80"/>
      <c r="C41" s="77" t="s">
        <v>68</v>
      </c>
      <c r="D41" s="34" t="s">
        <v>19</v>
      </c>
      <c r="E41" s="22" t="s">
        <v>134</v>
      </c>
      <c r="F41" s="23" t="s">
        <v>16</v>
      </c>
    </row>
    <row r="42" spans="1:6" ht="33.75" customHeight="1">
      <c r="A42" s="55">
        <f t="shared" si="0"/>
        <v>40</v>
      </c>
      <c r="B42" s="81"/>
      <c r="C42" s="78"/>
      <c r="D42" s="34" t="s">
        <v>20</v>
      </c>
      <c r="E42" s="22" t="s">
        <v>18</v>
      </c>
      <c r="F42" s="23" t="s">
        <v>17</v>
      </c>
    </row>
  </sheetData>
  <mergeCells count="21">
    <mergeCell ref="E3:E4"/>
    <mergeCell ref="E6:E7"/>
    <mergeCell ref="E11:E12"/>
    <mergeCell ref="B24:B35"/>
    <mergeCell ref="E24:E26"/>
    <mergeCell ref="C19:C23"/>
    <mergeCell ref="E32:E34"/>
    <mergeCell ref="E39:E40"/>
    <mergeCell ref="C29:C35"/>
    <mergeCell ref="E15:E16"/>
    <mergeCell ref="E29:E31"/>
    <mergeCell ref="C41:C42"/>
    <mergeCell ref="B36:B42"/>
    <mergeCell ref="C3:C4"/>
    <mergeCell ref="C6:C7"/>
    <mergeCell ref="C9:C18"/>
    <mergeCell ref="C24:C26"/>
    <mergeCell ref="C27:C28"/>
    <mergeCell ref="B3:B8"/>
    <mergeCell ref="B9:B23"/>
    <mergeCell ref="C37:C40"/>
  </mergeCells>
  <printOptions/>
  <pageMargins left="0.75" right="0.75" top="1" bottom="1" header="0.512" footer="0.512"/>
  <pageSetup horizontalDpi="300" verticalDpi="300" orientation="landscape" paperSize="9" scale="91" r:id="rId1"/>
  <rowBreaks count="3" manualBreakCount="3">
    <brk id="8" max="5" man="1"/>
    <brk id="23" max="5" man="1"/>
    <brk id="35" max="5" man="1"/>
  </rowBreaks>
  <ignoredErrors>
    <ignoredError sqref="D37:D40 D41:D4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ADMINISTRATORS</cp:lastModifiedBy>
  <cp:lastPrinted>2010-03-15T05:30:56Z</cp:lastPrinted>
  <dcterms:created xsi:type="dcterms:W3CDTF">2009-06-29T05:40:29Z</dcterms:created>
  <dcterms:modified xsi:type="dcterms:W3CDTF">2010-03-15T05:34:19Z</dcterms:modified>
  <cp:category/>
  <cp:version/>
  <cp:contentType/>
  <cp:contentStatus/>
</cp:coreProperties>
</file>